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 activeTab="4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I8" i="1" l="1"/>
  <c r="I8" i="2"/>
  <c r="H7" i="3"/>
  <c r="I7" i="4"/>
  <c r="I7" i="3"/>
  <c r="I7" i="5"/>
  <c r="G7" i="3" l="1"/>
  <c r="H7" i="5" l="1"/>
  <c r="H7" i="4"/>
  <c r="H8" i="2"/>
  <c r="H8" i="1"/>
  <c r="E7" i="3" l="1"/>
  <c r="F7" i="3"/>
  <c r="G7" i="4"/>
  <c r="G7" i="5"/>
  <c r="G8" i="2"/>
  <c r="G8" i="1"/>
  <c r="F7" i="5" l="1"/>
  <c r="F7" i="4"/>
  <c r="F8" i="2"/>
  <c r="F8" i="1"/>
  <c r="D7" i="5" l="1"/>
  <c r="E7" i="5"/>
  <c r="E7" i="4"/>
  <c r="D7" i="3"/>
  <c r="D8" i="1"/>
  <c r="C7" i="3"/>
  <c r="E8" i="2"/>
  <c r="D8" i="2"/>
  <c r="E8" i="1"/>
  <c r="D7" i="4" l="1"/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<sst xmlns="http://schemas.openxmlformats.org/spreadsheetml/2006/main" count="305" uniqueCount="80">
  <si>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</si>
  <si>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</si>
  <si>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</si>
  <si>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</si>
  <si>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</si>
  <si>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</si>
  <si>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</si>
  <si>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</si>
  <si>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</si>
  <si>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</si>
  <si>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</si>
  <si>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</si>
  <si>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</si>
  <si>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</si>
  <si>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</si>
  <si>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</si>
  <si>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</si>
  <si>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</si>
  <si>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</si>
  <si>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</si>
  <si>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</si>
  <si>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</si>
  <si>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</si>
  <si>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</si>
  <si>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</si>
  <si>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</si>
  <si>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</si>
  <si>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</si>
  <si>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</si>
  <si>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</si>
  <si>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</si>
  <si>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</si>
  <si>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</si>
  <si>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</si>
  <si>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</si>
  <si>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</si>
  <si>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</si>
  <si>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</si>
  <si>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</si>
  <si>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</si>
  <si>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</si>
  <si>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</si>
  <si>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</si>
  <si>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</si>
  <si>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</si>
  <si>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</si>
  <si>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</si>
  <si>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</si>
  <si>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</si>
  <si>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</si>
  <si>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</si>
  <si>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</si>
  <si>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</si>
  <si>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</si>
  <si>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</si>
  <si>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</si>
  <si>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</si>
  <si>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</si>
  <si>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</si>
  <si>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</si>
  <si>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</si>
  <si>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</si>
  <si>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</si>
  <si>
    <t>156 227</t>
  </si>
  <si>
    <t>159 550</t>
  </si>
  <si>
    <t>45 104</t>
  </si>
  <si>
    <t>39 547</t>
  </si>
  <si>
    <t>813 681</t>
  </si>
  <si>
    <t>154 462</t>
  </si>
  <si>
    <t>58 184</t>
  </si>
  <si>
    <t>996 551</t>
  </si>
  <si>
    <t>62 869</t>
  </si>
  <si>
    <t>146 727</t>
  </si>
  <si>
    <t>1 157 984</t>
  </si>
  <si>
    <t>143 447</t>
  </si>
  <si>
    <t>66 834</t>
  </si>
  <si>
    <t>205 505</t>
  </si>
  <si>
    <t>70 859</t>
  </si>
  <si>
    <t>138 412</t>
  </si>
  <si>
    <t>1 153 689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</si>
</sst>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workbookViewId="0">
      <selection activeCell="I9" sqref="I9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>
        <v>41.511299999999999</v>
      </c>
      <c r="G4" s="76">
        <v>41.491900000000001</v>
      </c>
      <c r="H4" s="76">
        <v>41.491900000000001</v>
      </c>
      <c r="I4" s="77">
        <v>41.456400000000002</v>
      </c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 t="s">
        <v>49</v>
      </c>
      <c r="E6" s="93" t="s">
        <v>49</v>
      </c>
      <c r="F6" s="93" t="s">
        <v>49</v>
      </c>
      <c r="G6" s="93" t="s">
        <v>49</v>
      </c>
      <c r="H6" s="93" t="s">
        <v>49</v>
      </c>
      <c r="I6" s="93" t="s">
        <v>49</v>
      </c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>
        <v>618.19000000000005</v>
      </c>
      <c r="E7" s="83">
        <v>619.13</v>
      </c>
      <c r="F7" s="94">
        <v>622.66999999999996</v>
      </c>
      <c r="G7" s="94">
        <v>622.38</v>
      </c>
      <c r="H7" s="94">
        <v>626.62</v>
      </c>
      <c r="I7" s="94">
        <v>621.85</v>
      </c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 t="shared" ref="C8:H8" si="0">C7/C4</f>
        <v>15.126840642051633</v>
      </c>
      <c r="D8" s="86">
        <f t="shared" si="0"/>
        <v>14.999987867817447</v>
      </c>
      <c r="E8" s="86">
        <f t="shared" si="0"/>
        <v>15.000084796887226</v>
      </c>
      <c r="F8" s="95">
        <f t="shared" si="0"/>
        <v>15.000012044913072</v>
      </c>
      <c r="G8" s="95">
        <f t="shared" si="0"/>
        <v>15.000036151634415</v>
      </c>
      <c r="H8" s="95">
        <f t="shared" si="0"/>
        <v>15.102224771581923</v>
      </c>
      <c r="I8" s="95">
        <f>I7/I4</f>
        <v>15.00009648691155</v>
      </c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1">I13/I10</f>
        <v>14.99992640962366</v>
      </c>
      <c r="J14" s="86">
        <f t="shared" si="1"/>
        <v>15.000024394646838</v>
      </c>
      <c r="K14" s="110">
        <f t="shared" si="1"/>
        <v>14.999951332042009</v>
      </c>
      <c r="L14" s="86">
        <f t="shared" si="1"/>
        <v>14.999975724266509</v>
      </c>
      <c r="M14" s="86">
        <f t="shared" si="1"/>
        <v>14.999915374925349</v>
      </c>
      <c r="N14" s="86">
        <f t="shared" si="1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2">C22/C19</f>
        <v>14.985534037398203</v>
      </c>
      <c r="D23" s="86">
        <f t="shared" si="2"/>
        <v>14.985534037398203</v>
      </c>
      <c r="E23" s="86">
        <f t="shared" si="2"/>
        <v>14.985534037398203</v>
      </c>
      <c r="F23" s="86">
        <f t="shared" si="2"/>
        <v>14.985534037398203</v>
      </c>
      <c r="G23" s="86">
        <f t="shared" si="2"/>
        <v>14.985534037398203</v>
      </c>
      <c r="H23" s="86">
        <f t="shared" si="2"/>
        <v>14.985534037398203</v>
      </c>
      <c r="I23" s="86">
        <f t="shared" si="2"/>
        <v>14.985534037398203</v>
      </c>
      <c r="J23" s="86">
        <f t="shared" si="2"/>
        <v>14.985534037398203</v>
      </c>
      <c r="K23" s="86">
        <f t="shared" si="2"/>
        <v>14.985534037398203</v>
      </c>
      <c r="L23" s="86">
        <f t="shared" si="2"/>
        <v>14.985534037398203</v>
      </c>
      <c r="M23" s="86">
        <f t="shared" si="2"/>
        <v>14.985534037398203</v>
      </c>
      <c r="N23" s="86">
        <f t="shared" si="2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8" t="s">
        <v>48</v>
      </c>
      <c r="C27" s="138"/>
      <c r="D27" s="138"/>
      <c r="E27" s="138"/>
      <c r="F27" s="138"/>
      <c r="G27" s="138"/>
      <c r="H27" s="138"/>
      <c r="I27" s="138"/>
      <c r="J27" s="138"/>
    </row>
    <row r="28" spans="2:15" ht="21" customHeight="1" x14ac:dyDescent="0.3">
      <c r="B28" s="138"/>
      <c r="C28" s="138"/>
      <c r="D28" s="138"/>
      <c r="E28" s="138"/>
      <c r="F28" s="138"/>
      <c r="G28" s="138"/>
      <c r="H28" s="138"/>
      <c r="I28" s="138"/>
      <c r="J28" s="138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3">D31</f>
        <v>29.254899999999999</v>
      </c>
      <c r="F31" s="37">
        <f t="shared" si="3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4">C44*C45</f>
        <v>1665048</v>
      </c>
      <c r="D35" s="10">
        <f t="shared" si="4"/>
        <v>1580354</v>
      </c>
      <c r="E35" s="10">
        <f t="shared" si="4"/>
        <v>1580354</v>
      </c>
      <c r="F35" s="10">
        <f t="shared" si="4"/>
        <v>1580354</v>
      </c>
      <c r="G35" s="10"/>
      <c r="H35" s="10"/>
      <c r="I35" s="10">
        <f t="shared" ref="I35:K35" si="5">I44*I45</f>
        <v>1580354</v>
      </c>
      <c r="J35" s="10">
        <f t="shared" si="5"/>
        <v>3160708</v>
      </c>
      <c r="K35" s="10">
        <f t="shared" si="5"/>
        <v>1841644</v>
      </c>
      <c r="L35" s="10"/>
      <c r="M35" s="10">
        <f t="shared" ref="M35:O35" si="6">M44*M45</f>
        <v>1974992</v>
      </c>
      <c r="N35" s="10">
        <f t="shared" si="6"/>
        <v>1974992</v>
      </c>
      <c r="O35" s="10">
        <f t="shared" si="6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7">100+56</f>
        <v>156</v>
      </c>
      <c r="E36" s="10">
        <f t="shared" si="7"/>
        <v>156</v>
      </c>
      <c r="F36" s="10">
        <f t="shared" si="7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8">C33-C34-C35-C36</f>
        <v>33513.185599999968</v>
      </c>
      <c r="D38" s="12">
        <f t="shared" si="8"/>
        <v>-1791743.6099999999</v>
      </c>
      <c r="E38" s="12">
        <f t="shared" si="8"/>
        <v>235217.5</v>
      </c>
      <c r="F38" s="12">
        <f t="shared" si="8"/>
        <v>31640.290000000037</v>
      </c>
      <c r="G38" s="12"/>
      <c r="H38" s="12"/>
      <c r="I38" s="12">
        <f t="shared" ref="I38:O38" si="9">I33-I34-I35-I36</f>
        <v>31640.290000000037</v>
      </c>
      <c r="J38" s="12">
        <f t="shared" si="9"/>
        <v>63992.580000000075</v>
      </c>
      <c r="K38" s="12">
        <f t="shared" si="9"/>
        <v>-457642.91999999993</v>
      </c>
      <c r="L38" s="12">
        <f t="shared" si="9"/>
        <v>2079394.5899999999</v>
      </c>
      <c r="M38" s="12">
        <f t="shared" si="9"/>
        <v>104151.55000000005</v>
      </c>
      <c r="N38" s="12">
        <f t="shared" si="9"/>
        <v>278364.48</v>
      </c>
      <c r="O38" s="12">
        <f t="shared" si="9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10">C33-C36-C37-C34</f>
        <v>1675135.1856</v>
      </c>
      <c r="D40" s="16">
        <f t="shared" si="10"/>
        <v>-234816.61</v>
      </c>
      <c r="E40" s="16">
        <f t="shared" si="10"/>
        <v>1815571.5</v>
      </c>
      <c r="F40" s="16">
        <f t="shared" si="10"/>
        <v>1611994.29</v>
      </c>
      <c r="G40" s="16"/>
      <c r="H40" s="16"/>
      <c r="I40" s="16">
        <f t="shared" ref="I40:O40" si="11">I33-I36-I37-I34</f>
        <v>1611994.29</v>
      </c>
      <c r="J40" s="16">
        <f t="shared" si="11"/>
        <v>3224700.58</v>
      </c>
      <c r="K40" s="16">
        <f t="shared" si="11"/>
        <v>1384001.08</v>
      </c>
      <c r="L40" s="16">
        <f t="shared" si="11"/>
        <v>2079394.5899999999</v>
      </c>
      <c r="M40" s="16">
        <f t="shared" si="11"/>
        <v>2079143.55</v>
      </c>
      <c r="N40" s="16">
        <f t="shared" si="11"/>
        <v>2253356.48</v>
      </c>
      <c r="O40" s="16">
        <f t="shared" si="11"/>
        <v>2147466.21</v>
      </c>
    </row>
    <row r="41" spans="2:15" ht="14.4" hidden="1" outlineLevel="1" x14ac:dyDescent="0.3">
      <c r="B41" s="13" t="s">
        <v>19</v>
      </c>
      <c r="C41" s="17">
        <f t="shared" ref="C41:F41" si="12">C35</f>
        <v>1665048</v>
      </c>
      <c r="D41" s="17">
        <f t="shared" si="12"/>
        <v>1580354</v>
      </c>
      <c r="E41" s="17">
        <f t="shared" si="12"/>
        <v>1580354</v>
      </c>
      <c r="F41" s="17">
        <f t="shared" si="12"/>
        <v>1580354</v>
      </c>
      <c r="G41" s="17"/>
      <c r="H41" s="17"/>
      <c r="I41" s="17">
        <f t="shared" ref="I41:O41" si="13">I35</f>
        <v>1580354</v>
      </c>
      <c r="J41" s="17">
        <f t="shared" si="13"/>
        <v>3160708</v>
      </c>
      <c r="K41" s="17">
        <f t="shared" si="13"/>
        <v>1841644</v>
      </c>
      <c r="L41" s="17">
        <f t="shared" si="13"/>
        <v>0</v>
      </c>
      <c r="M41" s="17">
        <f t="shared" si="13"/>
        <v>1974992</v>
      </c>
      <c r="N41" s="17">
        <f t="shared" si="13"/>
        <v>1974992</v>
      </c>
      <c r="O41" s="17">
        <f t="shared" si="13"/>
        <v>1974992</v>
      </c>
    </row>
    <row r="42" spans="2:15" hidden="1" outlineLevel="1" thickBot="1" x14ac:dyDescent="0.35">
      <c r="B42" s="18" t="s">
        <v>20</v>
      </c>
      <c r="C42" s="19">
        <f t="shared" ref="C42:F42" si="14">C41/C40</f>
        <v>0.99397828564123503</v>
      </c>
      <c r="D42" s="19">
        <f t="shared" si="14"/>
        <v>-6.7301627427463506</v>
      </c>
      <c r="E42" s="19">
        <f t="shared" si="14"/>
        <v>0.87044437522840601</v>
      </c>
      <c r="F42" s="19">
        <f t="shared" si="14"/>
        <v>0.98037195900985474</v>
      </c>
      <c r="G42" s="19"/>
      <c r="H42" s="19"/>
      <c r="I42" s="19">
        <f t="shared" ref="I42:O42" si="15">I41/I40</f>
        <v>0.98037195900985474</v>
      </c>
      <c r="J42" s="19">
        <f t="shared" si="15"/>
        <v>0.9801554971035481</v>
      </c>
      <c r="K42" s="19">
        <f t="shared" si="15"/>
        <v>1.3306665916763589</v>
      </c>
      <c r="L42" s="19">
        <f t="shared" si="15"/>
        <v>0</v>
      </c>
      <c r="M42" s="19">
        <f t="shared" si="15"/>
        <v>0.9499065131890484</v>
      </c>
      <c r="N42" s="19">
        <f t="shared" si="15"/>
        <v>0.87646673641269579</v>
      </c>
      <c r="O42" s="19">
        <f t="shared" si="15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6">C45/C31</f>
        <v>16.500117857984698</v>
      </c>
      <c r="D46" s="25">
        <f t="shared" si="16"/>
        <v>14.988942023387535</v>
      </c>
      <c r="E46" s="25">
        <f t="shared" si="16"/>
        <v>14.988942023387535</v>
      </c>
      <c r="F46" s="25">
        <f t="shared" si="16"/>
        <v>14.988942023387535</v>
      </c>
      <c r="G46" s="25"/>
      <c r="H46" s="25"/>
      <c r="I46" s="25">
        <f t="shared" ref="I46:O46" si="17">I45/I31</f>
        <v>14.988942023387535</v>
      </c>
      <c r="J46" s="25">
        <f t="shared" si="17"/>
        <v>29.97788404677507</v>
      </c>
      <c r="K46" s="25">
        <f t="shared" si="17"/>
        <v>14.989733059548254</v>
      </c>
      <c r="L46" s="25">
        <f t="shared" si="17"/>
        <v>0</v>
      </c>
      <c r="M46" s="25">
        <f t="shared" si="17"/>
        <v>14.985534037398203</v>
      </c>
      <c r="N46" s="25">
        <f t="shared" si="17"/>
        <v>14.985534037398203</v>
      </c>
      <c r="O46" s="25">
        <f t="shared" si="17"/>
        <v>14.985534037398203</v>
      </c>
    </row>
    <row r="47" spans="2:15" ht="14.4" hidden="1" outlineLevel="1" x14ac:dyDescent="0.3">
      <c r="B47" s="24" t="s">
        <v>24</v>
      </c>
      <c r="C47" s="25">
        <f t="shared" ref="C47:F47" si="18">C45*0.895</f>
        <v>413.49</v>
      </c>
      <c r="D47" s="25">
        <f t="shared" si="18"/>
        <v>392.45749999999998</v>
      </c>
      <c r="E47" s="25">
        <f t="shared" si="18"/>
        <v>392.45749999999998</v>
      </c>
      <c r="F47" s="25">
        <f t="shared" si="18"/>
        <v>392.45749999999998</v>
      </c>
      <c r="G47" s="25"/>
      <c r="H47" s="25"/>
      <c r="I47" s="25">
        <f t="shared" ref="I47:O47" si="19">I45*0.895</f>
        <v>392.45749999999998</v>
      </c>
      <c r="J47" s="25">
        <f t="shared" si="19"/>
        <v>784.91499999999996</v>
      </c>
      <c r="K47" s="25">
        <f t="shared" si="19"/>
        <v>457.34500000000003</v>
      </c>
      <c r="L47" s="25">
        <f t="shared" si="19"/>
        <v>0</v>
      </c>
      <c r="M47" s="25">
        <f t="shared" si="19"/>
        <v>490.46000000000004</v>
      </c>
      <c r="N47" s="25">
        <f t="shared" si="19"/>
        <v>490.46000000000004</v>
      </c>
      <c r="O47" s="25">
        <f t="shared" si="19"/>
        <v>490.46000000000004</v>
      </c>
    </row>
    <row r="48" spans="2:15" hidden="1" outlineLevel="1" thickBot="1" x14ac:dyDescent="0.35">
      <c r="B48" s="26" t="s">
        <v>25</v>
      </c>
      <c r="C48" s="27">
        <f t="shared" ref="C48:F48" si="20">C47/C31</f>
        <v>14.767605482896306</v>
      </c>
      <c r="D48" s="27">
        <f t="shared" si="20"/>
        <v>13.415103110931843</v>
      </c>
      <c r="E48" s="27">
        <f t="shared" si="20"/>
        <v>13.415103110931843</v>
      </c>
      <c r="F48" s="27">
        <f t="shared" si="20"/>
        <v>13.415103110931843</v>
      </c>
      <c r="G48" s="27"/>
      <c r="H48" s="27"/>
      <c r="I48" s="27">
        <f t="shared" ref="I48:O48" si="21">I47/I31</f>
        <v>13.415103110931843</v>
      </c>
      <c r="J48" s="27">
        <f t="shared" si="21"/>
        <v>26.830206221863687</v>
      </c>
      <c r="K48" s="27">
        <f t="shared" si="21"/>
        <v>13.415811088295687</v>
      </c>
      <c r="L48" s="27">
        <f t="shared" si="21"/>
        <v>0</v>
      </c>
      <c r="M48" s="27">
        <f t="shared" si="21"/>
        <v>13.412052963471393</v>
      </c>
      <c r="N48" s="27">
        <f t="shared" si="21"/>
        <v>13.412052963471393</v>
      </c>
      <c r="O48" s="27">
        <f t="shared" si="21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2">1788.08*C31</f>
        <v>50065.882383999997</v>
      </c>
      <c r="D50" s="28">
        <f t="shared" si="22"/>
        <v>52310.101591999999</v>
      </c>
      <c r="E50" s="28">
        <f t="shared" si="22"/>
        <v>52310.101591999999</v>
      </c>
      <c r="F50" s="28">
        <f t="shared" si="22"/>
        <v>52310.101591999999</v>
      </c>
      <c r="G50" s="28"/>
      <c r="H50" s="28"/>
      <c r="I50" s="28">
        <f t="shared" ref="I50:O50" si="23">1788.08*I31</f>
        <v>52310.101591999999</v>
      </c>
      <c r="J50" s="28">
        <f t="shared" si="23"/>
        <v>52310.101591999999</v>
      </c>
      <c r="K50" s="28">
        <f t="shared" si="23"/>
        <v>60955.647200000007</v>
      </c>
      <c r="L50" s="28">
        <f t="shared" si="23"/>
        <v>65387.582288000005</v>
      </c>
      <c r="M50" s="28">
        <f t="shared" si="23"/>
        <v>65387.582288000005</v>
      </c>
      <c r="N50" s="28">
        <f t="shared" si="23"/>
        <v>65387.582288000005</v>
      </c>
      <c r="O50" s="28">
        <f t="shared" si="23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4">C45/C50</f>
        <v>9.2278409567719006E-3</v>
      </c>
      <c r="D51" s="29">
        <f t="shared" si="24"/>
        <v>8.3827021293161018E-3</v>
      </c>
      <c r="E51" s="29">
        <f t="shared" si="24"/>
        <v>8.3827021293161018E-3</v>
      </c>
      <c r="F51" s="29">
        <f t="shared" si="24"/>
        <v>8.3827021293161018E-3</v>
      </c>
      <c r="G51" s="29"/>
      <c r="H51" s="29"/>
      <c r="I51" s="29">
        <f t="shared" ref="I51:O51" si="25">I45/I50</f>
        <v>8.3827021293161018E-3</v>
      </c>
      <c r="J51" s="29">
        <f t="shared" si="25"/>
        <v>1.6765404258632204E-2</v>
      </c>
      <c r="K51" s="29">
        <f t="shared" si="25"/>
        <v>8.3831445234823117E-3</v>
      </c>
      <c r="L51" s="29">
        <f t="shared" si="25"/>
        <v>0</v>
      </c>
      <c r="M51" s="29">
        <f t="shared" si="25"/>
        <v>8.3807961821608674E-3</v>
      </c>
      <c r="N51" s="29">
        <f t="shared" si="25"/>
        <v>8.3807961821608674E-3</v>
      </c>
      <c r="O51" s="29">
        <f t="shared" si="25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6">C51*12</f>
        <v>0.11073409148126281</v>
      </c>
      <c r="D52" s="29">
        <f t="shared" si="26"/>
        <v>0.10059242555179322</v>
      </c>
      <c r="E52" s="29">
        <f t="shared" si="26"/>
        <v>0.10059242555179322</v>
      </c>
      <c r="F52" s="29">
        <f t="shared" si="26"/>
        <v>0.10059242555179322</v>
      </c>
      <c r="G52" s="29"/>
      <c r="H52" s="29"/>
      <c r="I52" s="29">
        <f t="shared" ref="I52:O52" si="27">I51*12</f>
        <v>0.10059242555179322</v>
      </c>
      <c r="J52" s="29">
        <f t="shared" si="27"/>
        <v>0.20118485110358644</v>
      </c>
      <c r="K52" s="29">
        <f t="shared" si="27"/>
        <v>0.10059773428178774</v>
      </c>
      <c r="L52" s="29">
        <f t="shared" si="27"/>
        <v>0</v>
      </c>
      <c r="M52" s="29">
        <f t="shared" si="27"/>
        <v>0.10056955418593042</v>
      </c>
      <c r="N52" s="29">
        <f t="shared" si="27"/>
        <v>0.10056955418593042</v>
      </c>
      <c r="O52" s="29">
        <f t="shared" si="27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8">C47/C50</f>
        <v>8.2589176563108522E-3</v>
      </c>
      <c r="D54" s="29">
        <f t="shared" si="28"/>
        <v>7.5025184057379108E-3</v>
      </c>
      <c r="E54" s="29">
        <f t="shared" si="28"/>
        <v>7.5025184057379108E-3</v>
      </c>
      <c r="F54" s="29">
        <f t="shared" si="28"/>
        <v>7.5025184057379108E-3</v>
      </c>
      <c r="G54" s="29"/>
      <c r="H54" s="29"/>
      <c r="I54" s="29">
        <f t="shared" ref="I54:O54" si="29">I47/I50</f>
        <v>7.5025184057379108E-3</v>
      </c>
      <c r="J54" s="29">
        <f t="shared" si="29"/>
        <v>1.5005036811475822E-2</v>
      </c>
      <c r="K54" s="29">
        <f t="shared" si="29"/>
        <v>7.5029143485166698E-3</v>
      </c>
      <c r="L54" s="29">
        <f t="shared" si="29"/>
        <v>0</v>
      </c>
      <c r="M54" s="29">
        <f t="shared" si="29"/>
        <v>7.5008125830339769E-3</v>
      </c>
      <c r="N54" s="29">
        <f t="shared" si="29"/>
        <v>7.5008125830339769E-3</v>
      </c>
      <c r="O54" s="29">
        <f t="shared" si="29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30">C54*12</f>
        <v>9.9107011875730233E-2</v>
      </c>
      <c r="D55" s="31">
        <f t="shared" si="30"/>
        <v>9.0030220868854927E-2</v>
      </c>
      <c r="E55" s="31">
        <f t="shared" si="30"/>
        <v>9.0030220868854927E-2</v>
      </c>
      <c r="F55" s="31">
        <f t="shared" si="30"/>
        <v>9.0030220868854927E-2</v>
      </c>
      <c r="G55" s="31"/>
      <c r="H55" s="31"/>
      <c r="I55" s="31">
        <f t="shared" ref="I55:O55" si="31">I54*12</f>
        <v>9.0030220868854927E-2</v>
      </c>
      <c r="J55" s="31">
        <f t="shared" si="31"/>
        <v>0.18006044173770985</v>
      </c>
      <c r="K55" s="31">
        <f t="shared" si="31"/>
        <v>9.0034972182200038E-2</v>
      </c>
      <c r="L55" s="31">
        <f t="shared" si="31"/>
        <v>0</v>
      </c>
      <c r="M55" s="31">
        <f t="shared" si="31"/>
        <v>9.000975099640772E-2</v>
      </c>
      <c r="N55" s="31">
        <f t="shared" si="31"/>
        <v>9.000975099640772E-2</v>
      </c>
      <c r="O55" s="31">
        <f t="shared" si="31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workbookViewId="0">
      <selection activeCell="J3" sqref="J3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>
        <v>41.212699999999998</v>
      </c>
      <c r="E4" s="75">
        <v>41.275100000000002</v>
      </c>
      <c r="F4" s="75">
        <v>41.511299999999999</v>
      </c>
      <c r="G4" s="76">
        <v>41.491900000000001</v>
      </c>
      <c r="H4" s="76">
        <v>41.491900000000001</v>
      </c>
      <c r="I4" s="76">
        <v>41.456400000000002</v>
      </c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 t="s">
        <v>62</v>
      </c>
      <c r="E6" s="93" t="s">
        <v>62</v>
      </c>
      <c r="F6" s="93" t="s">
        <v>67</v>
      </c>
      <c r="G6" s="93" t="s">
        <v>70</v>
      </c>
      <c r="H6" s="93" t="s">
        <v>73</v>
      </c>
      <c r="I6" s="93" t="s">
        <v>79</v>
      </c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>
        <v>9.11</v>
      </c>
      <c r="E7" s="83">
        <v>9.52</v>
      </c>
      <c r="F7" s="94">
        <v>10</v>
      </c>
      <c r="G7" s="94">
        <v>9.6</v>
      </c>
      <c r="H7" s="94">
        <v>9.6</v>
      </c>
      <c r="I7" s="94">
        <v>9.67</v>
      </c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 t="shared" ref="C8:H8" si="0">C7/C4</f>
        <v>0.23509101036088279</v>
      </c>
      <c r="D8" s="86">
        <f t="shared" si="0"/>
        <v>0.22104836615897527</v>
      </c>
      <c r="E8" s="86">
        <f t="shared" si="0"/>
        <v>0.23064753325855053</v>
      </c>
      <c r="F8" s="95">
        <f t="shared" si="0"/>
        <v>0.24089826143724721</v>
      </c>
      <c r="G8" s="95">
        <f t="shared" si="0"/>
        <v>0.23137046025850827</v>
      </c>
      <c r="H8" s="95">
        <f t="shared" si="0"/>
        <v>0.23137046025850827</v>
      </c>
      <c r="I8" s="95">
        <f>I7/I4</f>
        <v>0.23325710867320845</v>
      </c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39">
        <v>2024</v>
      </c>
      <c r="C10" s="140"/>
    </row>
    <row r="11" spans="2:15" s="125" customFormat="1" ht="14.4" outlineLevel="1" x14ac:dyDescent="0.3">
      <c r="B11" s="140"/>
      <c r="C11" s="140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1">ROUND((F16*F12),2)</f>
        <v>8.65</v>
      </c>
      <c r="G15" s="94">
        <f t="shared" si="1"/>
        <v>8.77</v>
      </c>
      <c r="H15" s="94">
        <f t="shared" si="1"/>
        <v>8.92</v>
      </c>
      <c r="I15" s="94">
        <f t="shared" si="1"/>
        <v>9.0399999999999991</v>
      </c>
      <c r="J15" s="94">
        <f t="shared" si="1"/>
        <v>9.09</v>
      </c>
      <c r="K15" s="94">
        <f t="shared" si="1"/>
        <v>9.11</v>
      </c>
      <c r="L15" s="94">
        <f t="shared" si="1"/>
        <v>9.1300000000000008</v>
      </c>
      <c r="M15" s="94">
        <f t="shared" si="1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39">
        <v>2023</v>
      </c>
      <c r="C18" s="140"/>
    </row>
    <row r="19" spans="2:18" ht="9.75" customHeight="1" outlineLevel="1" x14ac:dyDescent="0.3">
      <c r="B19" s="140"/>
      <c r="C19" s="140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2">F24/F21</f>
        <v>0.21657925105144848</v>
      </c>
      <c r="G25" s="86">
        <f t="shared" si="2"/>
        <v>0.21657925105144848</v>
      </c>
      <c r="H25" s="86">
        <f t="shared" si="2"/>
        <v>0.21657925105144848</v>
      </c>
      <c r="I25" s="86">
        <f t="shared" si="2"/>
        <v>0.21657925105144848</v>
      </c>
      <c r="J25" s="86">
        <f t="shared" si="2"/>
        <v>0.21657925105144848</v>
      </c>
      <c r="K25" s="86">
        <f t="shared" si="2"/>
        <v>0.21657925105144848</v>
      </c>
      <c r="L25" s="86">
        <f t="shared" si="2"/>
        <v>0.21657925105144848</v>
      </c>
      <c r="M25" s="86">
        <f t="shared" si="2"/>
        <v>0.21657925105144848</v>
      </c>
      <c r="N25" s="86">
        <f t="shared" si="2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workbookViewId="0">
      <selection activeCell="H8" sqref="H8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39">
        <v>2025</v>
      </c>
      <c r="C1" s="140"/>
    </row>
    <row r="2" spans="2:15" s="125" customFormat="1" ht="14.4" outlineLevel="1" x14ac:dyDescent="0.3">
      <c r="B2" s="140"/>
      <c r="C2" s="140"/>
    </row>
    <row r="3" spans="2:15" s="125" customFormat="1" outlineLevel="1" thickBot="1" x14ac:dyDescent="0.35">
      <c r="B3" s="74" t="s">
        <v>0</v>
      </c>
      <c r="C3" s="75">
        <v>41.7316</v>
      </c>
      <c r="D3" s="75">
        <v>41.527700000000003</v>
      </c>
      <c r="E3" s="75">
        <v>41.707299999999996</v>
      </c>
      <c r="F3" s="75">
        <v>41.499899999999997</v>
      </c>
      <c r="G3" s="76">
        <v>41.819400000000002</v>
      </c>
      <c r="H3" s="76">
        <v>41.819400000000002</v>
      </c>
      <c r="I3" s="77">
        <v>41.218499999999999</v>
      </c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 t="s">
        <v>51</v>
      </c>
      <c r="D5" s="93" t="s">
        <v>51</v>
      </c>
      <c r="E5" s="93" t="s">
        <v>51</v>
      </c>
      <c r="F5" s="93" t="s">
        <v>51</v>
      </c>
      <c r="G5" s="93" t="s">
        <v>76</v>
      </c>
      <c r="H5" s="93" t="s">
        <v>76</v>
      </c>
      <c r="I5" s="93" t="s">
        <v>76</v>
      </c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>
        <v>7.47</v>
      </c>
      <c r="D6" s="83">
        <v>7.07</v>
      </c>
      <c r="E6" s="83">
        <v>8.3000000000000007</v>
      </c>
      <c r="F6" s="94">
        <v>8.3000000000000007</v>
      </c>
      <c r="G6" s="94">
        <v>9.5</v>
      </c>
      <c r="H6" s="94">
        <v>9.5500000000000007</v>
      </c>
      <c r="I6" s="94">
        <v>9.5500000000000007</v>
      </c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>
        <f>C6/C3</f>
        <v>0.17900104477182757</v>
      </c>
      <c r="D7" s="86">
        <f>D6/D3</f>
        <v>0.17024781049757148</v>
      </c>
      <c r="E7" s="86">
        <f>E6/E3</f>
        <v>0.19900592941763195</v>
      </c>
      <c r="F7" s="95">
        <f>F6/F3</f>
        <v>0.20000048192887215</v>
      </c>
      <c r="G7" s="95">
        <f>G6/G3</f>
        <v>0.22716729556139015</v>
      </c>
      <c r="H7" s="95">
        <f>H6/H3</f>
        <v>0.22836291290645011</v>
      </c>
      <c r="I7" s="95">
        <f>I6/I3</f>
        <v>0.23169208001261571</v>
      </c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I8" sqref="I8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41.593600000000002</v>
      </c>
      <c r="D3" s="75">
        <v>41.593600000000002</v>
      </c>
      <c r="E3" s="75">
        <v>41.316200000000002</v>
      </c>
      <c r="F3" s="75">
        <v>41.546999999999997</v>
      </c>
      <c r="G3" s="76">
        <v>41.546999999999997</v>
      </c>
      <c r="H3" s="76">
        <v>41.546999999999997</v>
      </c>
      <c r="I3" s="77">
        <v>41.448999999999998</v>
      </c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 t="s">
        <v>63</v>
      </c>
      <c r="E5" s="93" t="s">
        <v>64</v>
      </c>
      <c r="F5" s="93" t="s">
        <v>68</v>
      </c>
      <c r="G5" s="93" t="s">
        <v>72</v>
      </c>
      <c r="H5" s="93" t="s">
        <v>74</v>
      </c>
      <c r="I5" s="93" t="s">
        <v>78</v>
      </c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>
        <v>42.1</v>
      </c>
      <c r="E6" s="83">
        <v>45.3</v>
      </c>
      <c r="F6" s="94">
        <v>46.02</v>
      </c>
      <c r="G6" s="94">
        <v>52</v>
      </c>
      <c r="H6" s="94">
        <v>50</v>
      </c>
      <c r="I6" s="94">
        <v>51</v>
      </c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 t="shared" ref="C7:H7" si="0">C6/C3</f>
        <v>1.164842668102785</v>
      </c>
      <c r="D7" s="86">
        <f t="shared" si="0"/>
        <v>1.0121749499923065</v>
      </c>
      <c r="E7" s="86">
        <f t="shared" si="0"/>
        <v>1.0964222266326524</v>
      </c>
      <c r="F7" s="95">
        <f t="shared" si="0"/>
        <v>1.1076612029749442</v>
      </c>
      <c r="G7" s="95">
        <f t="shared" si="0"/>
        <v>1.2515945796327053</v>
      </c>
      <c r="H7" s="95">
        <f t="shared" si="0"/>
        <v>1.203456326569909</v>
      </c>
      <c r="I7" s="95">
        <f>I6/I3</f>
        <v>1.230427754589978</v>
      </c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s="125" customFormat="1" ht="15.75" customHeight="1" outlineLevel="1" x14ac:dyDescent="0.3">
      <c r="B9" s="113"/>
      <c r="C9" s="114"/>
      <c r="D9" s="114"/>
      <c r="E9" s="114"/>
      <c r="F9" s="135"/>
      <c r="G9" s="135"/>
      <c r="H9" s="135"/>
      <c r="I9" s="135"/>
      <c r="J9" s="135"/>
      <c r="K9" s="135"/>
      <c r="L9" s="135"/>
      <c r="M9" s="135"/>
      <c r="N9" s="136"/>
      <c r="O9" s="137"/>
    </row>
    <row r="10" spans="1:27" s="125" customFormat="1" ht="15.75" customHeight="1" outlineLevel="1" x14ac:dyDescent="0.3">
      <c r="B10" s="139">
        <v>2024</v>
      </c>
      <c r="C10" s="140"/>
      <c r="D10" s="140"/>
      <c r="E10" s="114"/>
      <c r="F10" s="135"/>
      <c r="G10" s="135"/>
      <c r="H10" s="135"/>
      <c r="I10" s="135"/>
      <c r="J10" s="135"/>
      <c r="K10" s="135"/>
      <c r="L10" s="135"/>
      <c r="M10" s="135"/>
      <c r="N10" s="136"/>
      <c r="O10" s="137"/>
    </row>
    <row r="11" spans="1:27" ht="14.4" x14ac:dyDescent="0.3">
      <c r="B11" s="140"/>
      <c r="C11" s="140"/>
      <c r="D11" s="140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1">J16/J13</f>
        <v>1.2569770258712323</v>
      </c>
      <c r="K17" s="86">
        <f t="shared" si="1"/>
        <v>1.0924955268377596</v>
      </c>
      <c r="L17" s="86">
        <f t="shared" si="1"/>
        <v>1.062148428870044</v>
      </c>
      <c r="M17" s="86">
        <f t="shared" si="1"/>
        <v>1.2033168847678521</v>
      </c>
      <c r="N17" s="86">
        <f t="shared" si="1"/>
        <v>1.1256835373634744</v>
      </c>
      <c r="O17" s="86">
        <f t="shared" si="1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41"/>
      <c r="C20" s="140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tabSelected="1" workbookViewId="0">
      <selection activeCell="B12" sqref="B12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13.5546875" style="72" customWidth="1"/>
    <col min="5" max="5" width="13.664062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41.669600000000003</v>
      </c>
      <c r="D3" s="75">
        <v>41.593600000000002</v>
      </c>
      <c r="E3" s="75">
        <v>41.194099999999999</v>
      </c>
      <c r="F3" s="75">
        <v>41.538699999999999</v>
      </c>
      <c r="G3" s="76">
        <v>41.538699999999999</v>
      </c>
      <c r="H3" s="76">
        <v>41.538699999999999</v>
      </c>
      <c r="I3" s="77">
        <v>41.538699999999999</v>
      </c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 t="s">
        <v>66</v>
      </c>
      <c r="E5" s="93" t="s">
        <v>65</v>
      </c>
      <c r="F5" s="93" t="s">
        <v>69</v>
      </c>
      <c r="G5" s="93" t="s">
        <v>71</v>
      </c>
      <c r="H5" s="93" t="s">
        <v>75</v>
      </c>
      <c r="I5" s="93" t="s">
        <v>77</v>
      </c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>
        <v>10.25</v>
      </c>
      <c r="E6" s="83">
        <v>10.6</v>
      </c>
      <c r="F6" s="94">
        <v>10.8</v>
      </c>
      <c r="G6" s="94">
        <v>11.9</v>
      </c>
      <c r="H6" s="94">
        <v>11.8</v>
      </c>
      <c r="I6" s="94">
        <v>12</v>
      </c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 t="shared" ref="C7:H7" si="0">C6/C3</f>
        <v>0.29037955727916753</v>
      </c>
      <c r="D7" s="86">
        <f t="shared" si="0"/>
        <v>0.24643214340667793</v>
      </c>
      <c r="E7" s="86">
        <f t="shared" si="0"/>
        <v>0.25731840239257564</v>
      </c>
      <c r="F7" s="95">
        <f t="shared" si="0"/>
        <v>0.25999850741597597</v>
      </c>
      <c r="G7" s="95">
        <f t="shared" si="0"/>
        <v>0.28647983687501055</v>
      </c>
      <c r="H7" s="95">
        <f t="shared" si="0"/>
        <v>0.2840724432878256</v>
      </c>
      <c r="I7" s="95">
        <f>I6/I3</f>
        <v>0.2888872304621955</v>
      </c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ht="14.4" x14ac:dyDescent="0.3">
      <c r="B9" s="139">
        <v>2024</v>
      </c>
      <c r="C9" s="140"/>
      <c r="D9" s="140"/>
    </row>
    <row r="10" spans="1:27" ht="14.4" x14ac:dyDescent="0.3">
      <c r="B10" s="140"/>
      <c r="C10" s="140"/>
      <c r="D10" s="140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1">J16/J13</f>
        <v>0.21996620031556124</v>
      </c>
      <c r="K17" s="110">
        <f t="shared" si="1"/>
        <v>0.27822219416801613</v>
      </c>
      <c r="L17" s="110">
        <f t="shared" si="1"/>
        <v>0.24641843549785022</v>
      </c>
      <c r="M17" s="86">
        <f t="shared" si="1"/>
        <v>0.30082922119196304</v>
      </c>
      <c r="N17" s="86">
        <f t="shared" si="1"/>
        <v>0.26445104770696903</v>
      </c>
      <c r="O17" s="86">
        <f t="shared" si="1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41"/>
      <c r="C20" s="140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2025-08-25T12:49:26Z</dcterms:modified>
</cp:coreProperties>
</file>